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315" windowHeight="11565"/>
  </bookViews>
  <sheets>
    <sheet name="СВОД 2023 4 КВАРТАЛ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5" i="1"/>
  <c r="E25" s="1"/>
  <c r="C25"/>
  <c r="D24"/>
  <c r="E24" s="1"/>
  <c r="C24"/>
  <c r="E23"/>
  <c r="E22"/>
  <c r="D22"/>
  <c r="C22"/>
  <c r="E21"/>
  <c r="E20"/>
  <c r="E19"/>
  <c r="E18"/>
  <c r="E17"/>
  <c r="D17"/>
  <c r="C17"/>
  <c r="E16"/>
  <c r="D16"/>
  <c r="C16"/>
  <c r="E15"/>
  <c r="D15"/>
  <c r="C15"/>
  <c r="E14"/>
  <c r="D14"/>
  <c r="C14"/>
  <c r="E13"/>
  <c r="D13"/>
  <c r="C13"/>
  <c r="E12"/>
  <c r="E11"/>
  <c r="E10"/>
  <c r="D10"/>
  <c r="C10"/>
  <c r="E9"/>
  <c r="D9"/>
  <c r="C9"/>
  <c r="E8"/>
  <c r="D8"/>
  <c r="C8"/>
  <c r="E7"/>
  <c r="D6"/>
  <c r="E6" s="1"/>
  <c r="C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5"/>
  <c r="E5" s="1"/>
  <c r="C5"/>
  <c r="C26" s="1"/>
  <c r="D26" l="1"/>
  <c r="E26" s="1"/>
</calcChain>
</file>

<file path=xl/sharedStrings.xml><?xml version="1.0" encoding="utf-8"?>
<sst xmlns="http://schemas.openxmlformats.org/spreadsheetml/2006/main" count="29" uniqueCount="29">
  <si>
    <t>Отчет о выполнении муниципальных программ  МР «Кизилюртовский район» за 4 квартал 2023</t>
  </si>
  <si>
    <t>№ п/п</t>
  </si>
  <si>
    <t>Муниципальные программы</t>
  </si>
  <si>
    <t>План на 2023 год  с учетом изменений    (тыс. руб.)</t>
  </si>
  <si>
    <t>Фактически  использовано  средств за 4 кв. 2023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</si>
  <si>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</si>
  <si>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</si>
  <si>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</si>
  <si>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</si>
  <si>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</si>
  <si>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</si>
  <si>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</si>
  <si>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</si>
  <si>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</si>
  <si>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</si>
  <si>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</si>
  <si>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</si>
  <si>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</si>
  <si>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</si>
  <si>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</si>
  <si>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</si>
  <si>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</si>
  <si>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</si>
  <si>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</si>
  <si>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Муниципальная программа Цифровая трансформация в «МР Кизилюртовский район.» на 2023-2024 гг.</t>
  </si>
  <si>
    <t>Муниципальная программа  «Профилактика и противодействие идеологии эктремизма в МР «Кизилюртовский район» на 2023-2025 годы»</t>
  </si>
  <si>
    <t>Муниципальная программа « Противодействие нелегальной миграции в МР «Кизилюртовский район» на 2023-2025 годы»</t>
  </si>
  <si>
    <t>Всего по программам: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</si>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</sst>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Финансовый 2" xfId="4"/>
    <cellStyle name="Финансовый 3" xfId="5"/>
    <cellStyle name="Финансовый 3 2" xfId="6"/>
    <cellStyle name="Финансовый 4" xfId="7"/>
    <cellStyle name="Финансовый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7;&#1088;&#1086;&#1075;&#1088;&#1072;&#1084;&#1084;&#1072;&#1084;%20%20&#1079;&#1072;%204%20&#1082;&#1074;%202023%20&#1052;&#1056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ФК и СПОРТ"/>
      <sheetName val="МП"/>
      <sheetName val="Образование "/>
      <sheetName val="МСП"/>
      <sheetName val="Наркотики "/>
      <sheetName val="Коррупция"/>
      <sheetName val="Антитеррор"/>
      <sheetName val="Преступность"/>
      <sheetName val="ОБДД"/>
      <sheetName val="Экстремизм "/>
      <sheetName val="Мигрант "/>
      <sheetName val="ЗИО "/>
      <sheetName val="ГО и ЧС"/>
      <sheetName val="Приложение 1"/>
      <sheetName val="Приложение 2"/>
    </sheetNames>
    <sheetDataSet>
      <sheetData sheetId="0"/>
      <sheetData sheetId="1">
        <row r="16">
          <cell r="D16">
            <v>7910</v>
          </cell>
          <cell r="N16">
            <v>5394.1</v>
          </cell>
        </row>
      </sheetData>
      <sheetData sheetId="2">
        <row r="27">
          <cell r="D27">
            <v>1023.17914</v>
          </cell>
          <cell r="N27">
            <v>991.77913999999998</v>
          </cell>
        </row>
      </sheetData>
      <sheetData sheetId="3"/>
      <sheetData sheetId="4">
        <row r="18">
          <cell r="N18">
            <v>1980</v>
          </cell>
        </row>
      </sheetData>
      <sheetData sheetId="5">
        <row r="31">
          <cell r="N31">
            <v>906.75</v>
          </cell>
        </row>
      </sheetData>
      <sheetData sheetId="6">
        <row r="39">
          <cell r="C39">
            <v>94775.15400000001</v>
          </cell>
          <cell r="M39">
            <v>94775.15400000001</v>
          </cell>
        </row>
      </sheetData>
      <sheetData sheetId="7">
        <row r="8">
          <cell r="D8">
            <v>65</v>
          </cell>
          <cell r="N8">
            <v>65</v>
          </cell>
        </row>
      </sheetData>
      <sheetData sheetId="8">
        <row r="14">
          <cell r="D14">
            <v>55</v>
          </cell>
          <cell r="Q14">
            <v>55</v>
          </cell>
        </row>
      </sheetData>
      <sheetData sheetId="9">
        <row r="13">
          <cell r="D13">
            <v>50</v>
          </cell>
          <cell r="Q13">
            <v>50</v>
          </cell>
        </row>
      </sheetData>
      <sheetData sheetId="10">
        <row r="14">
          <cell r="D14">
            <v>65</v>
          </cell>
          <cell r="Q14">
            <v>65</v>
          </cell>
        </row>
      </sheetData>
      <sheetData sheetId="11">
        <row r="14">
          <cell r="D14">
            <v>40</v>
          </cell>
          <cell r="Q14">
            <v>40</v>
          </cell>
        </row>
      </sheetData>
      <sheetData sheetId="12">
        <row r="13">
          <cell r="D13">
            <v>50</v>
          </cell>
          <cell r="Q13">
            <v>50</v>
          </cell>
        </row>
      </sheetData>
      <sheetData sheetId="13">
        <row r="13">
          <cell r="D13">
            <v>35</v>
          </cell>
          <cell r="Q13">
            <v>35</v>
          </cell>
        </row>
      </sheetData>
      <sheetData sheetId="14">
        <row r="12">
          <cell r="D12">
            <v>5</v>
          </cell>
          <cell r="Q12">
            <v>5</v>
          </cell>
        </row>
      </sheetData>
      <sheetData sheetId="15"/>
      <sheetData sheetId="16"/>
      <sheetData sheetId="17">
        <row r="58">
          <cell r="O58">
            <v>950</v>
          </cell>
        </row>
        <row r="67">
          <cell r="O67">
            <v>2000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2:O29"/>
  <sheetViews>
    <sheetView tabSelected="1" topLeftCell="A16" zoomScale="70" zoomScaleNormal="70" workbookViewId="0">
      <selection activeCell="D46" sqref="D46"/>
    </sheetView>
  </sheetViews>
  <sheetFormatPr defaultRowHeight="15"/>
  <cols>
    <col min="1" max="1" width="8.7109375" customWidth="1"/>
    <col min="2" max="2" width="67.140625" bestFit="1" customWidth="1"/>
    <col min="3" max="3" width="22" customWidth="1"/>
    <col min="4" max="4" width="22.5703125" customWidth="1"/>
    <col min="5" max="5" width="17.28515625" customWidth="1"/>
    <col min="8" max="8" width="11" bestFit="1" customWidth="1"/>
    <col min="10" max="10" width="9.5703125" customWidth="1"/>
  </cols>
  <sheetData>
    <row r="2" spans="1:5" ht="18.75">
      <c r="A2" s="16" t="s">
        <v>0</v>
      </c>
      <c r="B2" s="17"/>
      <c r="C2" s="17"/>
      <c r="D2" s="17"/>
      <c r="E2" s="18"/>
    </row>
    <row r="3" spans="1:5" ht="75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</row>
    <row r="4" spans="1:5" ht="18.75">
      <c r="A4" s="3">
        <v>1</v>
      </c>
      <c r="B4" s="3">
        <v>2</v>
      </c>
      <c r="C4" s="4">
        <v>3</v>
      </c>
      <c r="D4" s="4">
        <v>4</v>
      </c>
      <c r="E4" s="3">
        <v>5</v>
      </c>
    </row>
    <row r="5" spans="1:5" ht="75">
      <c r="A5" s="4">
        <v>1</v>
      </c>
      <c r="B5" s="5" t="s">
        <v>6</v>
      </c>
      <c r="C5" s="6">
        <f>[1]УСХ!D16</f>
        <v>7910</v>
      </c>
      <c r="D5" s="6">
        <f>[1]УСХ!N16</f>
        <v>5394.1</v>
      </c>
      <c r="E5" s="6">
        <f>D5/C5*100</f>
        <v>68.193426042983575</v>
      </c>
    </row>
    <row r="6" spans="1:5" ht="56.25">
      <c r="A6" s="4">
        <f>A5+1</f>
        <v>2</v>
      </c>
      <c r="B6" s="5" t="s">
        <v>7</v>
      </c>
      <c r="C6" s="7">
        <f>'[1]Культура '!D27</f>
        <v>1023.17914</v>
      </c>
      <c r="D6" s="6">
        <f>'[1]Культура '!N27</f>
        <v>991.77913999999998</v>
      </c>
      <c r="E6" s="6">
        <f t="shared" ref="E6:E25" si="0">D6/C6*100</f>
        <v>96.931133682025617</v>
      </c>
    </row>
    <row r="7" spans="1:5" ht="56.25">
      <c r="A7" s="4">
        <f t="shared" ref="A7:A25" si="1">A6+1</f>
        <v>3</v>
      </c>
      <c r="B7" s="5" t="s">
        <v>8</v>
      </c>
      <c r="C7" s="6">
        <v>50</v>
      </c>
      <c r="D7" s="7">
        <v>50</v>
      </c>
      <c r="E7" s="6">
        <f t="shared" si="0"/>
        <v>100</v>
      </c>
    </row>
    <row r="8" spans="1:5" ht="56.25">
      <c r="A8" s="4">
        <f t="shared" si="1"/>
        <v>4</v>
      </c>
      <c r="B8" s="5" t="s">
        <v>9</v>
      </c>
      <c r="C8" s="6">
        <f>'[1]Приложение 1'!O58</f>
        <v>950</v>
      </c>
      <c r="D8" s="6">
        <f>[1]МП!N31</f>
        <v>906.75</v>
      </c>
      <c r="E8" s="6">
        <f t="shared" si="0"/>
        <v>95.44736842105263</v>
      </c>
    </row>
    <row r="9" spans="1:5" ht="75">
      <c r="A9" s="4">
        <f t="shared" si="1"/>
        <v>5</v>
      </c>
      <c r="B9" s="5" t="s">
        <v>10</v>
      </c>
      <c r="C9" s="6">
        <f>'[1]Приложение 1'!O67</f>
        <v>2000</v>
      </c>
      <c r="D9" s="6">
        <f>'[1]ФК и СПОРТ'!N18</f>
        <v>1980</v>
      </c>
      <c r="E9" s="6">
        <f t="shared" si="0"/>
        <v>99</v>
      </c>
    </row>
    <row r="10" spans="1:5" ht="56.25">
      <c r="A10" s="4">
        <f t="shared" si="1"/>
        <v>6</v>
      </c>
      <c r="B10" s="5" t="s">
        <v>11</v>
      </c>
      <c r="C10" s="7">
        <f>'[1]Образование '!C39</f>
        <v>94775.15400000001</v>
      </c>
      <c r="D10" s="7">
        <f>'[1]Образование '!M39</f>
        <v>94775.15400000001</v>
      </c>
      <c r="E10" s="6">
        <f t="shared" si="0"/>
        <v>100</v>
      </c>
    </row>
    <row r="11" spans="1:5" ht="75">
      <c r="A11" s="4">
        <f t="shared" si="1"/>
        <v>7</v>
      </c>
      <c r="B11" s="5" t="s">
        <v>12</v>
      </c>
      <c r="C11" s="7">
        <v>25768</v>
      </c>
      <c r="D11" s="7">
        <v>25070.13</v>
      </c>
      <c r="E11" s="6">
        <f t="shared" si="0"/>
        <v>97.291718410431542</v>
      </c>
    </row>
    <row r="12" spans="1:5" ht="93.75">
      <c r="A12" s="4">
        <f t="shared" si="1"/>
        <v>8</v>
      </c>
      <c r="B12" s="8" t="s">
        <v>13</v>
      </c>
      <c r="C12" s="7">
        <v>1849</v>
      </c>
      <c r="D12" s="7">
        <v>1786.6310000000001</v>
      </c>
      <c r="E12" s="6">
        <f>D12/C12*100</f>
        <v>96.626879394267178</v>
      </c>
    </row>
    <row r="13" spans="1:5" ht="93.75">
      <c r="A13" s="4">
        <f t="shared" si="1"/>
        <v>9</v>
      </c>
      <c r="B13" s="8" t="s">
        <v>14</v>
      </c>
      <c r="C13" s="7">
        <f>'[1]Наркотики '!D14</f>
        <v>55</v>
      </c>
      <c r="D13" s="7">
        <f>'[1]Наркотики '!Q14</f>
        <v>55</v>
      </c>
      <c r="E13" s="6">
        <f t="shared" si="0"/>
        <v>100</v>
      </c>
    </row>
    <row r="14" spans="1:5" ht="75">
      <c r="A14" s="4">
        <f t="shared" si="1"/>
        <v>10</v>
      </c>
      <c r="B14" s="8" t="s">
        <v>15</v>
      </c>
      <c r="C14" s="7">
        <f>[1]Коррупция!D13</f>
        <v>50</v>
      </c>
      <c r="D14" s="7">
        <f>[1]Коррупция!Q13</f>
        <v>50</v>
      </c>
      <c r="E14" s="6">
        <f t="shared" si="0"/>
        <v>100</v>
      </c>
    </row>
    <row r="15" spans="1:5" ht="56.25">
      <c r="A15" s="4">
        <f t="shared" si="1"/>
        <v>11</v>
      </c>
      <c r="B15" s="8" t="s">
        <v>16</v>
      </c>
      <c r="C15" s="7">
        <f>[1]Антитеррор!D14</f>
        <v>65</v>
      </c>
      <c r="D15" s="7">
        <f>[1]Антитеррор!Q14</f>
        <v>65</v>
      </c>
      <c r="E15" s="6">
        <f t="shared" si="0"/>
        <v>100</v>
      </c>
    </row>
    <row r="16" spans="1:5" ht="75">
      <c r="A16" s="4">
        <f t="shared" si="1"/>
        <v>12</v>
      </c>
      <c r="B16" s="8" t="s">
        <v>17</v>
      </c>
      <c r="C16" s="7">
        <f>[1]Преступность!D14</f>
        <v>40</v>
      </c>
      <c r="D16" s="7">
        <f>[1]Преступность!Q14</f>
        <v>40</v>
      </c>
      <c r="E16" s="6">
        <f t="shared" si="0"/>
        <v>100</v>
      </c>
    </row>
    <row r="17" spans="1:15" ht="75">
      <c r="A17" s="4">
        <f t="shared" si="1"/>
        <v>13</v>
      </c>
      <c r="B17" s="8" t="s">
        <v>18</v>
      </c>
      <c r="C17" s="7">
        <f>[1]ОБДД!D13</f>
        <v>50</v>
      </c>
      <c r="D17" s="7">
        <f>[1]ОБДД!Q13</f>
        <v>50</v>
      </c>
      <c r="E17" s="6">
        <f t="shared" si="0"/>
        <v>100</v>
      </c>
    </row>
    <row r="18" spans="1:15" ht="75">
      <c r="A18" s="4">
        <f t="shared" si="1"/>
        <v>14</v>
      </c>
      <c r="B18" s="8" t="s">
        <v>19</v>
      </c>
      <c r="C18" s="9">
        <v>762</v>
      </c>
      <c r="D18" s="7">
        <v>161.19999999999999</v>
      </c>
      <c r="E18" s="6">
        <f t="shared" si="0"/>
        <v>21.154855643044616</v>
      </c>
    </row>
    <row r="19" spans="1:15" ht="75">
      <c r="A19" s="4">
        <f t="shared" si="1"/>
        <v>15</v>
      </c>
      <c r="B19" s="8" t="s">
        <v>20</v>
      </c>
      <c r="C19" s="7">
        <v>173.4</v>
      </c>
      <c r="D19" s="7">
        <v>173.04499999999999</v>
      </c>
      <c r="E19" s="6">
        <f t="shared" si="0"/>
        <v>99.795271049596295</v>
      </c>
    </row>
    <row r="20" spans="1:15" ht="75">
      <c r="A20" s="4">
        <f t="shared" si="1"/>
        <v>16</v>
      </c>
      <c r="B20" s="5" t="s">
        <v>21</v>
      </c>
      <c r="C20" s="7">
        <v>88285.157999999996</v>
      </c>
      <c r="D20" s="7">
        <v>86948.6</v>
      </c>
      <c r="E20" s="6">
        <f t="shared" si="0"/>
        <v>98.486089813646828</v>
      </c>
    </row>
    <row r="21" spans="1:15" ht="75">
      <c r="A21" s="4">
        <f t="shared" si="1"/>
        <v>17</v>
      </c>
      <c r="B21" s="8" t="s">
        <v>22</v>
      </c>
      <c r="C21" s="7">
        <v>9020.2999999999993</v>
      </c>
      <c r="D21" s="7">
        <v>9045.4</v>
      </c>
      <c r="E21" s="6">
        <f t="shared" si="0"/>
        <v>100.2782612551689</v>
      </c>
    </row>
    <row r="22" spans="1:15" ht="75">
      <c r="A22" s="4">
        <f t="shared" si="1"/>
        <v>18</v>
      </c>
      <c r="B22" s="8" t="s">
        <v>23</v>
      </c>
      <c r="C22" s="7">
        <f>[1]МСП!D8</f>
        <v>65</v>
      </c>
      <c r="D22" s="7">
        <f>[1]МСП!N8</f>
        <v>65</v>
      </c>
      <c r="E22" s="6">
        <f t="shared" si="0"/>
        <v>100</v>
      </c>
    </row>
    <row r="23" spans="1:15" ht="37.5">
      <c r="A23" s="4">
        <f t="shared" si="1"/>
        <v>19</v>
      </c>
      <c r="B23" s="10" t="s">
        <v>24</v>
      </c>
      <c r="C23" s="7">
        <v>282</v>
      </c>
      <c r="D23" s="7">
        <v>263.2</v>
      </c>
      <c r="E23" s="6">
        <f t="shared" si="0"/>
        <v>93.333333333333329</v>
      </c>
    </row>
    <row r="24" spans="1:15" ht="56.25">
      <c r="A24" s="4">
        <f t="shared" si="1"/>
        <v>20</v>
      </c>
      <c r="B24" s="11" t="s">
        <v>25</v>
      </c>
      <c r="C24" s="7">
        <f>'[1]Экстремизм '!D13</f>
        <v>35</v>
      </c>
      <c r="D24" s="7">
        <f>'[1]Экстремизм '!Q13</f>
        <v>35</v>
      </c>
      <c r="E24" s="6">
        <f t="shared" si="0"/>
        <v>100</v>
      </c>
    </row>
    <row r="25" spans="1:15" ht="56.25">
      <c r="A25" s="4">
        <f t="shared" si="1"/>
        <v>21</v>
      </c>
      <c r="B25" s="11" t="s">
        <v>26</v>
      </c>
      <c r="C25" s="7">
        <f>'[1]Мигрант '!D12</f>
        <v>5</v>
      </c>
      <c r="D25" s="7">
        <f>'[1]Мигрант '!Q12</f>
        <v>5</v>
      </c>
      <c r="E25" s="6">
        <f t="shared" si="0"/>
        <v>100</v>
      </c>
    </row>
    <row r="26" spans="1:15" ht="18.75">
      <c r="A26" s="3"/>
      <c r="B26" s="12" t="s">
        <v>27</v>
      </c>
      <c r="C26" s="13">
        <f>SUM(C5:C25)</f>
        <v>233213.19113999998</v>
      </c>
      <c r="D26" s="13">
        <f>SUM(D5:D25)</f>
        <v>227910.98914000005</v>
      </c>
      <c r="E26" s="14">
        <f>D26/C26*100</f>
        <v>97.726457078143156</v>
      </c>
    </row>
    <row r="27" spans="1:15">
      <c r="M27" s="15"/>
      <c r="N27" s="15"/>
      <c r="O27" s="15"/>
    </row>
    <row r="28" spans="1:15">
      <c r="M28" s="15"/>
      <c r="N28" s="15"/>
      <c r="O28" s="15"/>
    </row>
    <row r="29" spans="1:15">
      <c r="D29" t="s">
        <v>28</v>
      </c>
      <c r="M29" s="15"/>
      <c r="N29" s="15"/>
      <c r="O29" s="15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2023 4 КВАРТАЛ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2024-03-20T06:39:12Z</dcterms:created>
  <dcterms:modified xsi:type="dcterms:W3CDTF">2024-06-19T09:15:00Z</dcterms:modified>
</cp:coreProperties>
</file>